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/>
  <c r="E2"/>
  <c r="D2"/>
  <c r="C2"/>
  <c r="B2"/>
  <c r="G2" l="1"/>
  <c r="B3" i="19" l="1"/>
  <c r="A3" i="21"/>
  <c r="A3" i="19"/>
  <c r="A3" i="20"/>
  <c r="A3" i="22"/>
  <c r="A3" i="18"/>
  <c r="A3" i="23" s="1"/>
  <c r="B3" i="18" l="1"/>
  <c r="C3" i="19"/>
  <c r="D3" s="1"/>
  <c r="C3" i="23" s="1"/>
  <c r="D3" i="21"/>
  <c r="C3"/>
  <c r="D3" i="22"/>
  <c r="B3" i="20"/>
  <c r="D3" i="18"/>
  <c r="C3" i="20"/>
  <c r="B3" i="22"/>
  <c r="D3" i="20"/>
  <c r="C3" i="22"/>
  <c r="B3" i="21"/>
  <c r="C3" i="18"/>
  <c r="E3" i="21" l="1"/>
  <c r="E3" i="23" s="1"/>
  <c r="E3" i="18"/>
  <c r="B3" i="23" s="1"/>
  <c r="E3" i="20"/>
  <c r="D3" i="23" s="1"/>
  <c r="E3" i="22"/>
  <c r="F3" i="23" s="1"/>
  <c r="G3" l="1"/>
</calcChain>
</file>

<file path=xl/sharedStrings.xml><?xml version="1.0" encoding="utf-8"?>
<sst xmlns="http://schemas.openxmlformats.org/spreadsheetml/2006/main" count="121" uniqueCount="68">
  <si>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</si>
  <si>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</si>
  <si>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</si>
  <si>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</si>
  <si>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</si>
  <si>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</si>
  <si>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</si>
  <si>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</si>
  <si>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</si>
  <si>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</si>
  <si>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</si>
  <si>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</si>
  <si>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</si>
  <si>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</si>
  <si>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</si>
  <si>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</si>
  <si>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</si>
  <si>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</si>
  <si>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</si>
  <si>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</si>
  <si>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</si>
  <si>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</si>
  <si>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</si>
  <si>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</si>
  <si>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</si>
  <si>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</si>
  <si>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</si>
  <si>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</si>
  <si>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</si>
  <si>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</si>
  <si>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</si>
  <si>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</si>
  <si>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</si>
  <si>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</si>
  <si>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</si>
  <si>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</si>
  <si>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</si>
  <si>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</si>
  <si>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</si>
  <si>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</si>
  <si>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</si>
  <si>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</si>
  <si>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</si>
  <si>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</si>
  <si>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</si>
  <si>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Пилюгинская средняя общеобразовательная школа</t>
  </si>
  <si>
    <t>В наличии и функционируют более трёх дистанционных способов взаимодействия</t>
  </si>
  <si>
    <t/>
  </si>
  <si>
    <t>100</t>
  </si>
  <si>
    <t>40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</si>
  <si>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</si>
  <si>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</si>
  <si>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130</t>
  </si>
  <si>
    <t>96</t>
  </si>
  <si>
    <t>101</t>
  </si>
  <si>
    <t>97</t>
  </si>
  <si>
    <t>102</t>
  </si>
  <si>
    <t>121</t>
  </si>
  <si>
    <t>Наличие пяти и более условий доступности для инвалидов</t>
  </si>
  <si>
    <t>8</t>
  </si>
  <si>
    <t>11</t>
  </si>
  <si>
    <t>123</t>
  </si>
  <si>
    <t>126</t>
  </si>
  <si>
    <t>115</t>
  </si>
  <si>
    <t>116</t>
  </si>
  <si>
    <t>122</t>
  </si>
  <si>
    <t>124</t>
  </si>
  <si>
    <t>120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</si>
</sst>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W590"/>
  <sheetViews>
    <sheetView tabSelected="1" workbookViewId="0">
      <selection activeCell="E21" sqref="E21"/>
    </sheetView>
  </sheetViews>
  <sheetFormatPr defaultColWidth="14.44140625" defaultRowHeight="13.2"/>
  <cols>
    <col min="1" max="1" width="37.109375" style="4" customWidth="1"/>
    <col min="2" max="4" width="14.44140625" style="4" customWidth="1"/>
    <col min="5" max="5" width="78.6640625" style="4" customWidth="1"/>
    <col min="6" max="7" width="7.33203125" style="4" customWidth="1"/>
    <col min="8" max="8" width="78.6640625" style="4" customWidth="1"/>
    <col min="9" max="10" width="7.33203125" style="4" customWidth="1"/>
    <col min="11" max="11" width="18" style="4" customWidth="1"/>
    <col min="12" max="12" width="67.33203125" style="4" customWidth="1"/>
    <col min="13" max="14" width="6.5546875" style="4" customWidth="1"/>
    <col min="15" max="15" width="78.6640625" style="4" customWidth="1"/>
    <col min="16" max="17" width="7.33203125" style="4" customWidth="1"/>
    <col min="18" max="18" width="78.6640625" style="4" customWidth="1"/>
    <col min="19" max="20" width="7.33203125" style="4" customWidth="1"/>
    <col min="21" max="21" width="18" style="4" customWidth="1"/>
    <col min="22" max="22" width="67.33203125" style="4" customWidth="1"/>
    <col min="23" max="24" width="6.5546875" style="4" customWidth="1"/>
    <col min="25" max="25" width="78.6640625" style="4" customWidth="1"/>
    <col min="26" max="27" width="7.33203125" style="4" customWidth="1"/>
    <col min="28" max="28" width="18" style="4" customWidth="1"/>
    <col min="29" max="29" width="67.33203125" style="4" customWidth="1"/>
    <col min="30" max="31" width="6.5546875" style="4" customWidth="1"/>
    <col min="32" max="32" width="18" style="4" customWidth="1"/>
    <col min="33" max="33" width="96" style="4" customWidth="1"/>
    <col min="34" max="35" width="6.5546875" style="4" customWidth="1"/>
    <col min="36" max="36" width="78.6640625" style="4" customWidth="1"/>
    <col min="37" max="38" width="7.33203125" style="4" customWidth="1"/>
    <col min="39" max="39" width="78.6640625" style="4" customWidth="1"/>
    <col min="40" max="41" width="7.33203125" style="4" customWidth="1"/>
    <col min="42" max="42" width="78.6640625" style="4" customWidth="1"/>
    <col min="43" max="44" width="7.33203125" style="4" customWidth="1"/>
    <col min="45" max="45" width="78.6640625" style="4" customWidth="1"/>
    <col min="46" max="47" width="7.33203125" style="4" customWidth="1"/>
    <col min="48" max="48" width="78.6640625" style="4" customWidth="1"/>
    <col min="49" max="50" width="7.33203125" style="4" customWidth="1"/>
    <col min="51" max="51" width="78.6640625" style="4" customWidth="1"/>
    <col min="52" max="53" width="7.33203125" style="4" customWidth="1"/>
    <col min="54" max="54" width="78.6640625" style="4" customWidth="1"/>
    <col min="55" max="56" width="7.33203125" style="4" customWidth="1"/>
    <col min="57" max="16384" width="14.44140625" style="4"/>
  </cols>
  <sheetData>
    <row r="1" spans="1:75" ht="66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4" t="s">
        <v>2</v>
      </c>
      <c r="L1" s="32"/>
      <c r="M1" s="31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1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1" t="s">
        <v>1</v>
      </c>
      <c r="AE1" s="32"/>
      <c r="AF1" s="34" t="s">
        <v>8</v>
      </c>
      <c r="AG1" s="32"/>
      <c r="AH1" s="31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1" t="s">
        <v>1</v>
      </c>
      <c r="AO1" s="32"/>
      <c r="AP1" s="9" t="s">
        <v>12</v>
      </c>
      <c r="AQ1" s="31" t="s">
        <v>1</v>
      </c>
      <c r="AR1" s="32"/>
      <c r="AS1" s="7" t="s">
        <v>13</v>
      </c>
      <c r="AT1" s="31" t="s">
        <v>1</v>
      </c>
      <c r="AU1" s="32"/>
      <c r="AV1" s="7" t="s">
        <v>14</v>
      </c>
      <c r="AW1" s="31" t="s">
        <v>1</v>
      </c>
      <c r="AX1" s="32"/>
      <c r="AY1" s="7" t="s">
        <v>15</v>
      </c>
      <c r="AZ1" s="31" t="s">
        <v>1</v>
      </c>
      <c r="BA1" s="32"/>
      <c r="BB1" s="7" t="s">
        <v>16</v>
      </c>
      <c r="BC1" s="31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>
      <c r="A2" s="7" t="s">
        <v>45</v>
      </c>
      <c r="B2" s="30">
        <v>218</v>
      </c>
      <c r="C2" s="30" t="s">
        <v>52</v>
      </c>
      <c r="D2" s="11">
        <v>0.59633027522935778</v>
      </c>
      <c r="E2" s="7" t="s">
        <v>45</v>
      </c>
      <c r="F2" s="30">
        <v>15</v>
      </c>
      <c r="G2" s="8">
        <v>15</v>
      </c>
      <c r="H2" s="7" t="s">
        <v>45</v>
      </c>
      <c r="I2" s="30">
        <v>45</v>
      </c>
      <c r="J2" s="8">
        <v>45</v>
      </c>
      <c r="K2" s="7" t="s">
        <v>45</v>
      </c>
      <c r="L2" s="7" t="s">
        <v>46</v>
      </c>
      <c r="M2" s="8" t="s">
        <v>47</v>
      </c>
      <c r="N2" s="8" t="s">
        <v>48</v>
      </c>
      <c r="O2" s="7" t="s">
        <v>45</v>
      </c>
      <c r="P2" s="8" t="s">
        <v>53</v>
      </c>
      <c r="Q2" s="8" t="s">
        <v>54</v>
      </c>
      <c r="R2" s="7" t="s">
        <v>45</v>
      </c>
      <c r="S2" s="8" t="s">
        <v>55</v>
      </c>
      <c r="T2" s="8" t="s">
        <v>56</v>
      </c>
      <c r="U2" s="7" t="s">
        <v>45</v>
      </c>
      <c r="V2" s="7" t="s">
        <v>50</v>
      </c>
      <c r="W2" s="8"/>
      <c r="X2" s="8" t="s">
        <v>48</v>
      </c>
      <c r="Y2" s="7" t="s">
        <v>45</v>
      </c>
      <c r="Z2" s="8" t="s">
        <v>57</v>
      </c>
      <c r="AA2" s="8" t="s">
        <v>52</v>
      </c>
      <c r="AB2" s="7" t="s">
        <v>45</v>
      </c>
      <c r="AC2" s="7" t="s">
        <v>51</v>
      </c>
      <c r="AD2" s="8">
        <v>2</v>
      </c>
      <c r="AE2" s="8" t="s">
        <v>49</v>
      </c>
      <c r="AF2" s="7" t="s">
        <v>45</v>
      </c>
      <c r="AG2" s="7" t="s">
        <v>58</v>
      </c>
      <c r="AH2" s="8" t="s">
        <v>47</v>
      </c>
      <c r="AI2" s="8" t="s">
        <v>48</v>
      </c>
      <c r="AJ2" s="7" t="s">
        <v>45</v>
      </c>
      <c r="AK2" s="8" t="s">
        <v>59</v>
      </c>
      <c r="AL2" s="8" t="s">
        <v>60</v>
      </c>
      <c r="AM2" s="7" t="s">
        <v>45</v>
      </c>
      <c r="AN2" s="8" t="s">
        <v>61</v>
      </c>
      <c r="AO2" s="8" t="s">
        <v>52</v>
      </c>
      <c r="AP2" s="7" t="s">
        <v>45</v>
      </c>
      <c r="AQ2" s="8" t="s">
        <v>62</v>
      </c>
      <c r="AR2" s="8" t="s">
        <v>52</v>
      </c>
      <c r="AS2" s="7" t="s">
        <v>45</v>
      </c>
      <c r="AT2" s="8" t="s">
        <v>63</v>
      </c>
      <c r="AU2" s="8" t="s">
        <v>64</v>
      </c>
      <c r="AV2" s="7" t="s">
        <v>45</v>
      </c>
      <c r="AW2" s="8" t="s">
        <v>65</v>
      </c>
      <c r="AX2" s="8" t="s">
        <v>52</v>
      </c>
      <c r="AY2" s="7" t="s">
        <v>45</v>
      </c>
      <c r="AZ2" s="8" t="s">
        <v>66</v>
      </c>
      <c r="BA2" s="8" t="s">
        <v>52</v>
      </c>
      <c r="BB2" s="7" t="s">
        <v>45</v>
      </c>
      <c r="BC2" s="8" t="s">
        <v>67</v>
      </c>
      <c r="BD2" s="8" t="s">
        <v>52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topLeftCell="A2" workbookViewId="0">
      <selection activeCell="A4" sqref="A4:A8"/>
    </sheetView>
  </sheetViews>
  <sheetFormatPr defaultColWidth="14.44140625" defaultRowHeight="15" customHeight="1"/>
  <cols>
    <col min="1" max="1" width="78.6640625" style="4" customWidth="1"/>
    <col min="2" max="5" width="14.44140625" style="4" customWidth="1"/>
    <col min="6" max="16384" width="14.44140625" style="4"/>
  </cols>
  <sheetData>
    <row r="1" spans="1:26" ht="243" customHeight="1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" t="str">
        <f>'Данные для ввода на bus.gov.ru'!A2</f>
        <v>Пилюгинская средняя общеобразовательная школа</v>
      </c>
      <c r="B3" s="20">
        <f>IFERROR(((('Данные для ввода на bus.gov.ru'!F2/'Данные для ввода на bus.gov.ru'!G2)+('Данные для ввода на bus.gov.ru'!I2/'Данные для ввода на bus.gov.ru'!J2))/2*100)*0.3,"")</f>
        <v>30</v>
      </c>
      <c r="C3" s="18">
        <f>'Данные для ввода на bus.gov.ru'!N2*0.3</f>
        <v>30</v>
      </c>
      <c r="D3" s="20">
        <f>((('Данные для ввода на bus.gov.ru'!P2+'Данные для ввода на bus.gov.ru'!S2)/('Данные для ввода на bus.gov.ru'!Q2+'Данные для ввода на bus.gov.ru'!T2))*100)*0.4</f>
        <v>38.029556650246306</v>
      </c>
      <c r="E3" s="21">
        <f t="shared" ref="E3" si="0">B3+C3+D3</f>
        <v>98.029556650246306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2"/>
  <sheetViews>
    <sheetView topLeftCell="A2" workbookViewId="0">
      <selection activeCell="A4" sqref="A4:A8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121.5" customHeight="1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tr">
        <f>'Данные для ввода на bus.gov.ru'!A2</f>
        <v>Пилюгинская средняя общеобразовательная школа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46.53846153846154</v>
      </c>
      <c r="D3" s="14">
        <f t="shared" ref="D3" si="0">B3+C3</f>
        <v>96.538461538461547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topLeftCell="A2" workbookViewId="0">
      <selection activeCell="A27" sqref="A27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131.25" customHeight="1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tr">
        <f>'Данные для ввода на bus.gov.ru'!A2</f>
        <v>Пилюгинская средняя общеобразовательная школа</v>
      </c>
      <c r="B3" s="13">
        <f>'Данные для ввода на bus.gov.ru'!AE2*0.3</f>
        <v>12</v>
      </c>
      <c r="C3" s="13">
        <f>'Данные для ввода на bus.gov.ru'!AI2*0.4</f>
        <v>40</v>
      </c>
      <c r="D3" s="15">
        <f>IFERROR((('Данные для ввода на bus.gov.ru'!AK2/'Данные для ввода на bus.gov.ru'!AL2)*100)*0.3,0)</f>
        <v>21.81818181818182</v>
      </c>
      <c r="E3" s="15">
        <f t="shared" ref="E3" si="0">B3+C3+D3</f>
        <v>73.818181818181813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topLeftCell="A2" workbookViewId="0">
      <selection activeCell="A18" sqref="A18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282" customHeight="1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>
      <c r="A3" s="7" t="str">
        <f>'Данные для ввода на bus.gov.ru'!A2</f>
        <v>Пилюгинская средняя общеобразовательная школа</v>
      </c>
      <c r="B3" s="15">
        <f>(('Данные для ввода на bus.gov.ru'!AN2/'Данные для ввода на bus.gov.ru'!AO2)*100)*0.4</f>
        <v>37.846153846153847</v>
      </c>
      <c r="C3" s="14">
        <f>(('Данные для ввода на bus.gov.ru'!AQ2/'Данные для ввода на bus.gov.ru'!AR2)*100)*0.4</f>
        <v>38.769230769230774</v>
      </c>
      <c r="D3" s="15">
        <f>(('Данные для ввода на bus.gov.ru'!AT2/'Данные для ввода на bus.gov.ru'!AU2)*100)*0.2</f>
        <v>19.827586206896555</v>
      </c>
      <c r="E3" s="15">
        <f t="shared" ref="E3" si="0">B3+C3+D3</f>
        <v>96.442970822281168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topLeftCell="A2" workbookViewId="0">
      <selection activeCell="A4" sqref="A4:A8"/>
    </sheetView>
  </sheetViews>
  <sheetFormatPr defaultColWidth="14.44140625" defaultRowHeight="15" customHeight="1"/>
  <cols>
    <col min="1" max="1" width="78.6640625" style="27" customWidth="1"/>
    <col min="2" max="16384" width="14.44140625" style="4"/>
  </cols>
  <sheetData>
    <row r="1" spans="1:26" ht="113.25" customHeight="1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tr">
        <f>'Данные для ввода на bus.gov.ru'!A2</f>
        <v>Пилюгинская средняя общеобразовательная школа</v>
      </c>
      <c r="B3" s="15">
        <f>(('Данные для ввода на bus.gov.ru'!AW2/'Данные для ввода на bus.gov.ru'!AX2)*100)*0.3</f>
        <v>28.15384615384615</v>
      </c>
      <c r="C3" s="15">
        <f>(('Данные для ввода на bus.gov.ru'!AZ2/'Данные для ввода на bus.gov.ru'!BA2)*100)*0.2</f>
        <v>19.076923076923077</v>
      </c>
      <c r="D3" s="15">
        <f>(('Данные для ввода на bus.gov.ru'!BC2/'Данные для ввода на bus.gov.ru'!BD2)*100)*0.5</f>
        <v>46.153846153846153</v>
      </c>
      <c r="E3" s="15">
        <f t="shared" ref="E3" si="0">B3+C3+D3</f>
        <v>93.384615384615387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4"/>
  <sheetViews>
    <sheetView workbookViewId="0">
      <selection activeCell="A19" sqref="A19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81" customHeight="1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>
      <c r="A3" s="7" t="str">
        <f>'Критерий 1'!A3</f>
        <v>Пилюгинская средняя общеобразовательная школа</v>
      </c>
      <c r="B3" s="14">
        <f>'Критерий 1'!E3</f>
        <v>98.029556650246306</v>
      </c>
      <c r="C3" s="14">
        <f>'Критерий 2'!D3</f>
        <v>96.538461538461547</v>
      </c>
      <c r="D3" s="14">
        <f>'Критерий 3'!E3</f>
        <v>73.818181818181813</v>
      </c>
      <c r="E3" s="14">
        <f>'Критерий 4'!E3</f>
        <v>96.442970822281168</v>
      </c>
      <c r="F3" s="14">
        <f>'Критерий 5'!E3</f>
        <v>93.384615384615387</v>
      </c>
      <c r="G3" s="14">
        <f t="shared" ref="G3" si="0">AVERAGE(B3:F3)</f>
        <v>91.642757242757241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2">
      <c r="A4" s="3"/>
      <c r="B4" s="6"/>
      <c r="C4" s="3"/>
      <c r="D4" s="3"/>
      <c r="E4" s="3"/>
      <c r="F4" s="3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6"/>
      <c r="C5" s="3"/>
      <c r="D5" s="3"/>
      <c r="E5" s="3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6"/>
      <c r="C6" s="3"/>
      <c r="D6" s="3"/>
      <c r="E6" s="3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6"/>
      <c r="C7" s="3"/>
      <c r="D7" s="3"/>
      <c r="E7" s="3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6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6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6"/>
      <c r="C10" s="3"/>
      <c r="D10" s="3"/>
      <c r="E10" s="3"/>
      <c r="F10" s="3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6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6"/>
      <c r="C13" s="3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6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6"/>
      <c r="C15" s="3"/>
      <c r="D15" s="3"/>
      <c r="E15" s="3"/>
      <c r="F15" s="3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Клиент</cp:lastModifiedBy>
  <dcterms:created xsi:type="dcterms:W3CDTF">2020-05-15T11:20:41Z</dcterms:created>
  <dcterms:modified xsi:type="dcterms:W3CDTF">2024-02-14T06:41:58Z</dcterms:modified>
</cp:coreProperties>
</file>